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8195" windowHeight="7995" firstSheet="1" activeTab="3"/>
  </bookViews>
  <sheets>
    <sheet name="Current and Debt Ratios" sheetId="2" r:id="rId1"/>
    <sheet name="Short Term Investments" sheetId="3" r:id="rId2"/>
    <sheet name="Sheet4" sheetId="4" r:id="rId3"/>
    <sheet name="Sheet1" sheetId="5" r:id="rId4"/>
    <sheet name="Sheet2" sheetId="6" r:id="rId5"/>
  </sheets>
  <calcPr calcId="145621"/>
</workbook>
</file>

<file path=xl/calcChain.xml><?xml version="1.0" encoding="utf-8"?>
<calcChain xmlns="http://schemas.openxmlformats.org/spreadsheetml/2006/main">
  <c r="J14" i="2" l="1"/>
  <c r="J13" i="2"/>
  <c r="N10" i="5"/>
  <c r="M10" i="5"/>
  <c r="L13" i="5"/>
  <c r="L12" i="5"/>
  <c r="H17" i="5"/>
  <c r="H14" i="5"/>
  <c r="H13" i="5"/>
  <c r="G13" i="5" l="1"/>
  <c r="F14" i="5"/>
  <c r="F13" i="5"/>
  <c r="G12" i="5"/>
  <c r="E12" i="5"/>
  <c r="C15" i="5"/>
  <c r="C14" i="5"/>
  <c r="C12" i="5"/>
  <c r="F4" i="5"/>
  <c r="C6" i="5"/>
  <c r="C5" i="5"/>
  <c r="G7" i="5"/>
  <c r="E9" i="5"/>
  <c r="E5" i="5"/>
  <c r="E4" i="5"/>
  <c r="D5" i="5"/>
  <c r="B9" i="5"/>
  <c r="B8" i="5"/>
  <c r="D5" i="4" l="1"/>
  <c r="D3" i="4"/>
  <c r="D4" i="4"/>
  <c r="D2" i="4"/>
  <c r="C26" i="3"/>
  <c r="C17" i="3"/>
  <c r="D15" i="3"/>
  <c r="H6" i="2"/>
  <c r="H5" i="2"/>
  <c r="H4" i="2"/>
  <c r="H3" i="2"/>
  <c r="B10" i="2" l="1"/>
  <c r="B9" i="2"/>
</calcChain>
</file>

<file path=xl/sharedStrings.xml><?xml version="1.0" encoding="utf-8"?>
<sst xmlns="http://schemas.openxmlformats.org/spreadsheetml/2006/main" count="41" uniqueCount="39">
  <si>
    <t>Current Assets</t>
  </si>
  <si>
    <t>Current Liabilities</t>
  </si>
  <si>
    <t>Total Liabilities</t>
  </si>
  <si>
    <t>Total Assets</t>
  </si>
  <si>
    <t>Totals</t>
  </si>
  <si>
    <t>Purchase on Account</t>
  </si>
  <si>
    <t>Current Ratio</t>
  </si>
  <si>
    <t>Debt Ratio</t>
  </si>
  <si>
    <t>Start</t>
  </si>
  <si>
    <t>Advance Receipts</t>
  </si>
  <si>
    <t>Accrued Int. Expense</t>
  </si>
  <si>
    <t>Cash Sales</t>
  </si>
  <si>
    <t>Pmt of L.T. Debt</t>
  </si>
  <si>
    <t>SUBTRACT GREEN</t>
  </si>
  <si>
    <t>ADD YELLOW</t>
  </si>
  <si>
    <t>Cash</t>
  </si>
  <si>
    <t>Current Receivables</t>
  </si>
  <si>
    <t>Current Payables</t>
  </si>
  <si>
    <t>Acid-Test Ratio</t>
  </si>
  <si>
    <t>Quick Ratio = (Current Assets - Inventories) / Current Liabilities</t>
  </si>
  <si>
    <t>Quick Ratio</t>
  </si>
  <si>
    <t>0.90 = ($70 + short-investments + $290) / $560</t>
  </si>
  <si>
    <t>Short Investments</t>
  </si>
  <si>
    <t>(</t>
  </si>
  <si>
    <t>Average net receivables = Beginning net receivables + Ending net receivables / 2</t>
  </si>
  <si>
    <t>Average net receivables</t>
  </si>
  <si>
    <t>Days’ sales in average receivables = Average receivables/ One day’s sales</t>
  </si>
  <si>
    <t>Days' sales in average receivables</t>
  </si>
  <si>
    <t>Assets</t>
  </si>
  <si>
    <t>Total Current</t>
  </si>
  <si>
    <t>Property, Plant and Equipment</t>
  </si>
  <si>
    <t>Less: Accumulated Depreciation</t>
  </si>
  <si>
    <t>Goodwill</t>
  </si>
  <si>
    <t>Book Value</t>
  </si>
  <si>
    <t>Purchase Price</t>
  </si>
  <si>
    <t>Depreciation Annual</t>
  </si>
  <si>
    <t>2-year Depreciation</t>
  </si>
  <si>
    <t>Sale Price</t>
  </si>
  <si>
    <t>Gain or (Loss)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</si>
</sst>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textRotation="75"/>
    </xf>
    <xf numFmtId="2" fontId="0" fillId="0" borderId="0" xfId="0" applyNumberFormat="1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2" borderId="0" xfId="0" applyFont="1" applyFill="1"/>
    <xf numFmtId="0" fontId="1" fillId="0" borderId="0" xfId="0" applyFont="1"/>
    <xf numFmtId="10" fontId="0" fillId="0" borderId="0" xfId="0" applyNumberFormat="1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4"/>
  <sheetViews>
    <sheetView workbookViewId="0">
      <selection activeCell="I13" sqref="I13:I14"/>
    </sheetView>
  </sheetViews>
  <sheetFormatPr defaultRowHeight="15" x14ac:dyDescent="0.25"/>
  <cols>
    <col min="1" max="1" width="16.85546875" bestFit="1" customWidth="1"/>
    <col min="3" max="7" width="9.140625" customWidth="1"/>
    <col min="8" max="8" width="6" bestFit="1" customWidth="1"/>
  </cols>
  <sheetData>
    <row r="2" spans="1:10" ht="101.25" x14ac:dyDescent="0.25">
      <c r="B2" t="s">
        <v>8</v>
      </c>
      <c r="C2" s="1" t="s">
        <v>5</v>
      </c>
      <c r="D2" s="1" t="s">
        <v>12</v>
      </c>
      <c r="E2" s="1" t="s">
        <v>9</v>
      </c>
      <c r="F2" s="1" t="s">
        <v>10</v>
      </c>
      <c r="G2" s="1" t="s">
        <v>11</v>
      </c>
      <c r="H2" s="1" t="s">
        <v>4</v>
      </c>
    </row>
    <row r="3" spans="1:10" x14ac:dyDescent="0.25">
      <c r="A3" t="s">
        <v>0</v>
      </c>
      <c r="B3">
        <v>29000</v>
      </c>
      <c r="D3" s="4"/>
      <c r="E3" s="3"/>
      <c r="G3" s="3">
        <v>0</v>
      </c>
      <c r="H3">
        <f>SUM(B3:G3)</f>
        <v>29000</v>
      </c>
      <c r="I3">
        <v>29000</v>
      </c>
    </row>
    <row r="4" spans="1:10" x14ac:dyDescent="0.25">
      <c r="A4" t="s">
        <v>1</v>
      </c>
      <c r="B4">
        <v>12000</v>
      </c>
      <c r="C4" s="3"/>
      <c r="E4" s="3"/>
      <c r="F4" s="3"/>
      <c r="H4">
        <f t="shared" ref="H4:H6" si="0">SUM(B4:G4)</f>
        <v>12000</v>
      </c>
      <c r="I4">
        <v>12000</v>
      </c>
    </row>
    <row r="5" spans="1:10" x14ac:dyDescent="0.25">
      <c r="A5" t="s">
        <v>2</v>
      </c>
      <c r="B5">
        <v>19000</v>
      </c>
      <c r="C5" s="3"/>
      <c r="D5" s="4"/>
      <c r="E5" s="3"/>
      <c r="F5" s="3"/>
      <c r="H5">
        <f t="shared" si="0"/>
        <v>19000</v>
      </c>
      <c r="I5">
        <v>19000</v>
      </c>
    </row>
    <row r="6" spans="1:10" x14ac:dyDescent="0.25">
      <c r="A6" t="s">
        <v>3</v>
      </c>
      <c r="B6">
        <v>29000</v>
      </c>
      <c r="C6" s="3"/>
      <c r="D6" s="4"/>
      <c r="E6" s="3"/>
      <c r="G6" s="3">
        <v>0</v>
      </c>
      <c r="H6">
        <f t="shared" si="0"/>
        <v>29000</v>
      </c>
      <c r="I6">
        <v>29000</v>
      </c>
    </row>
    <row r="9" spans="1:10" x14ac:dyDescent="0.25">
      <c r="A9" t="s">
        <v>6</v>
      </c>
      <c r="B9" s="2">
        <f>H3/H4</f>
        <v>2.4166666666666665</v>
      </c>
    </row>
    <row r="10" spans="1:10" x14ac:dyDescent="0.25">
      <c r="A10" t="s">
        <v>7</v>
      </c>
      <c r="B10" s="2">
        <f>H5/H6</f>
        <v>0.65517241379310343</v>
      </c>
    </row>
    <row r="12" spans="1:10" x14ac:dyDescent="0.25">
      <c r="A12" s="5" t="s">
        <v>13</v>
      </c>
      <c r="I12">
        <v>4000000</v>
      </c>
    </row>
    <row r="13" spans="1:10" x14ac:dyDescent="0.25">
      <c r="A13" s="6" t="s">
        <v>14</v>
      </c>
      <c r="I13">
        <v>480000</v>
      </c>
      <c r="J13">
        <f>(1/15)*480000</f>
        <v>32000</v>
      </c>
    </row>
    <row r="14" spans="1:10" x14ac:dyDescent="0.25">
      <c r="I14">
        <v>270000</v>
      </c>
      <c r="J14">
        <f>(1/15)*270000</f>
        <v>18000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6"/>
  <sheetViews>
    <sheetView workbookViewId="0">
      <selection activeCell="B12" sqref="B12"/>
    </sheetView>
  </sheetViews>
  <sheetFormatPr defaultRowHeight="15" x14ac:dyDescent="0.25"/>
  <cols>
    <col min="2" max="2" width="20.5703125" customWidth="1"/>
  </cols>
  <sheetData>
    <row r="2" spans="2:4" x14ac:dyDescent="0.25">
      <c r="B2" s="7" t="s">
        <v>19</v>
      </c>
    </row>
    <row r="3" spans="2:4" x14ac:dyDescent="0.25">
      <c r="B3" t="s">
        <v>15</v>
      </c>
    </row>
    <row r="4" spans="2:4" x14ac:dyDescent="0.25">
      <c r="B4" t="s">
        <v>16</v>
      </c>
    </row>
    <row r="5" spans="2:4" x14ac:dyDescent="0.25">
      <c r="B5" t="s">
        <v>17</v>
      </c>
    </row>
    <row r="6" spans="2:4" x14ac:dyDescent="0.25">
      <c r="B6" t="s">
        <v>18</v>
      </c>
    </row>
    <row r="8" spans="2:4" x14ac:dyDescent="0.25">
      <c r="B8" t="s">
        <v>20</v>
      </c>
    </row>
    <row r="10" spans="2:4" x14ac:dyDescent="0.25">
      <c r="B10" t="s">
        <v>1</v>
      </c>
    </row>
    <row r="12" spans="2:4" x14ac:dyDescent="0.25">
      <c r="B12" t="s">
        <v>21</v>
      </c>
    </row>
    <row r="15" spans="2:4" x14ac:dyDescent="0.25">
      <c r="B15" t="s">
        <v>22</v>
      </c>
      <c r="D15">
        <f>(70+D9)</f>
        <v>70</v>
      </c>
    </row>
    <row r="17" spans="2:3" x14ac:dyDescent="0.25">
      <c r="C17">
        <f>(275*0.1)+275</f>
        <v>302.5</v>
      </c>
    </row>
    <row r="18" spans="2:3" x14ac:dyDescent="0.25">
      <c r="B18" s="7" t="s">
        <v>24</v>
      </c>
    </row>
    <row r="19" spans="2:3" x14ac:dyDescent="0.25">
      <c r="C19" t="s">
        <v>23</v>
      </c>
    </row>
    <row r="21" spans="2:3" x14ac:dyDescent="0.25">
      <c r="B21" t="s">
        <v>25</v>
      </c>
    </row>
    <row r="23" spans="2:3" x14ac:dyDescent="0.25">
      <c r="B23" s="7" t="s">
        <v>26</v>
      </c>
    </row>
    <row r="26" spans="2:3" x14ac:dyDescent="0.25">
      <c r="B26" t="s">
        <v>27</v>
      </c>
      <c r="C26">
        <f>275/16.14</f>
        <v>17.038413878562576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"/>
  <sheetViews>
    <sheetView workbookViewId="0">
      <selection activeCell="H23" sqref="H23"/>
    </sheetView>
  </sheetViews>
  <sheetFormatPr defaultRowHeight="15" x14ac:dyDescent="0.25"/>
  <sheetData>
    <row r="2" spans="2:4" x14ac:dyDescent="0.25">
      <c r="B2">
        <v>40000</v>
      </c>
      <c r="C2" s="8">
        <v>1.4999999999999999E-2</v>
      </c>
      <c r="D2">
        <f>B2*C2</f>
        <v>600</v>
      </c>
    </row>
    <row r="3" spans="2:4" x14ac:dyDescent="0.25">
      <c r="B3">
        <v>10000</v>
      </c>
      <c r="C3" s="9">
        <v>0.08</v>
      </c>
      <c r="D3">
        <f t="shared" ref="D3:D4" si="0">B3*C3</f>
        <v>800</v>
      </c>
    </row>
    <row r="4" spans="2:4" x14ac:dyDescent="0.25">
      <c r="B4">
        <v>6000</v>
      </c>
      <c r="C4" s="9">
        <v>0.22</v>
      </c>
      <c r="D4">
        <f t="shared" si="0"/>
        <v>1320</v>
      </c>
    </row>
    <row r="5" spans="2:4" x14ac:dyDescent="0.25">
      <c r="D5">
        <f>SUM(D2:D4)</f>
        <v>2720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workbookViewId="0">
      <selection activeCell="N11" sqref="N11"/>
    </sheetView>
  </sheetViews>
  <sheetFormatPr defaultRowHeight="15" x14ac:dyDescent="0.25"/>
  <cols>
    <col min="1" max="1" width="29.85546875" bestFit="1" customWidth="1"/>
    <col min="3" max="6" width="0" hidden="1" customWidth="1"/>
    <col min="7" max="7" width="12" hidden="1" customWidth="1"/>
  </cols>
  <sheetData>
    <row r="1" spans="1:14" x14ac:dyDescent="0.25">
      <c r="A1" t="s">
        <v>28</v>
      </c>
    </row>
    <row r="2" spans="1:14" x14ac:dyDescent="0.25">
      <c r="A2" t="s">
        <v>29</v>
      </c>
      <c r="B2">
        <v>7987</v>
      </c>
      <c r="C2">
        <v>1729</v>
      </c>
      <c r="D2">
        <v>1721</v>
      </c>
      <c r="F2">
        <v>4831</v>
      </c>
    </row>
    <row r="3" spans="1:14" x14ac:dyDescent="0.25">
      <c r="A3" t="s">
        <v>30</v>
      </c>
      <c r="B3">
        <v>4831</v>
      </c>
      <c r="C3">
        <v>460</v>
      </c>
      <c r="D3">
        <v>464</v>
      </c>
      <c r="F3">
        <v>4197</v>
      </c>
    </row>
    <row r="4" spans="1:14" x14ac:dyDescent="0.25">
      <c r="C4">
        <v>2124</v>
      </c>
      <c r="D4">
        <v>2124</v>
      </c>
      <c r="E4">
        <f>D2+D3</f>
        <v>2185</v>
      </c>
      <c r="F4">
        <f>F2-F3</f>
        <v>634</v>
      </c>
      <c r="G4">
        <v>4831</v>
      </c>
    </row>
    <row r="5" spans="1:14" x14ac:dyDescent="0.25">
      <c r="A5" t="s">
        <v>31</v>
      </c>
      <c r="B5">
        <v>2124</v>
      </c>
      <c r="C5">
        <f>C2+C3</f>
        <v>2189</v>
      </c>
      <c r="D5">
        <f>D4-D2+D3</f>
        <v>867</v>
      </c>
      <c r="E5">
        <f>E4-D4</f>
        <v>61</v>
      </c>
      <c r="G5">
        <v>4197</v>
      </c>
    </row>
    <row r="6" spans="1:14" x14ac:dyDescent="0.25">
      <c r="A6" t="s">
        <v>32</v>
      </c>
      <c r="B6">
        <v>557</v>
      </c>
      <c r="C6">
        <f>C5-C4</f>
        <v>65</v>
      </c>
      <c r="G6">
        <v>713</v>
      </c>
    </row>
    <row r="7" spans="1:14" x14ac:dyDescent="0.25">
      <c r="E7">
        <v>557</v>
      </c>
      <c r="G7">
        <f>G4-G5-G6</f>
        <v>-79</v>
      </c>
    </row>
    <row r="8" spans="1:14" x14ac:dyDescent="0.25">
      <c r="A8" t="s">
        <v>33</v>
      </c>
      <c r="B8">
        <f>B3-B5</f>
        <v>2707</v>
      </c>
      <c r="E8">
        <v>477</v>
      </c>
    </row>
    <row r="9" spans="1:14" x14ac:dyDescent="0.25">
      <c r="B9">
        <f>B2-B3-B5+B6</f>
        <v>1589</v>
      </c>
      <c r="E9">
        <f>E7-E8</f>
        <v>80</v>
      </c>
      <c r="K9">
        <v>100</v>
      </c>
    </row>
    <row r="10" spans="1:14" x14ac:dyDescent="0.25">
      <c r="C10">
        <v>33</v>
      </c>
      <c r="G10">
        <v>195000</v>
      </c>
      <c r="K10">
        <v>49</v>
      </c>
      <c r="L10">
        <v>4900</v>
      </c>
      <c r="M10">
        <f>25*49</f>
        <v>1225</v>
      </c>
      <c r="N10">
        <f>25*58</f>
        <v>1450</v>
      </c>
    </row>
    <row r="11" spans="1:14" x14ac:dyDescent="0.25">
      <c r="C11">
        <v>32500</v>
      </c>
      <c r="E11">
        <v>428350</v>
      </c>
      <c r="G11">
        <v>2400000</v>
      </c>
      <c r="K11">
        <v>75</v>
      </c>
    </row>
    <row r="12" spans="1:14" x14ac:dyDescent="0.25">
      <c r="A12" t="s">
        <v>34</v>
      </c>
      <c r="C12">
        <f>C10*C11</f>
        <v>1072500</v>
      </c>
      <c r="E12">
        <f>E11/C10</f>
        <v>12980.30303030303</v>
      </c>
      <c r="G12">
        <f>G11/G10</f>
        <v>12.307692307692308</v>
      </c>
      <c r="H12">
        <v>9200</v>
      </c>
      <c r="K12">
        <v>58</v>
      </c>
      <c r="L12">
        <f>K11*K12</f>
        <v>4350</v>
      </c>
    </row>
    <row r="13" spans="1:14" x14ac:dyDescent="0.25">
      <c r="A13" t="s">
        <v>35</v>
      </c>
      <c r="C13">
        <v>25000</v>
      </c>
      <c r="F13">
        <f>E11/32500</f>
        <v>13.18</v>
      </c>
      <c r="G13">
        <f>C11*G11</f>
        <v>78000000000</v>
      </c>
      <c r="H13">
        <f>(H12-800)/8</f>
        <v>1050</v>
      </c>
      <c r="L13">
        <f>L10-L12</f>
        <v>550</v>
      </c>
    </row>
    <row r="14" spans="1:14" x14ac:dyDescent="0.25">
      <c r="A14" t="s">
        <v>36</v>
      </c>
      <c r="C14">
        <f>C10*C13</f>
        <v>825000</v>
      </c>
      <c r="F14">
        <f>G10/C11</f>
        <v>6</v>
      </c>
      <c r="H14">
        <f>H13*2</f>
        <v>2100</v>
      </c>
    </row>
    <row r="15" spans="1:14" x14ac:dyDescent="0.25">
      <c r="A15" t="s">
        <v>37</v>
      </c>
      <c r="C15">
        <f>C12-C14</f>
        <v>247500</v>
      </c>
      <c r="H15">
        <v>7900</v>
      </c>
    </row>
    <row r="16" spans="1:14" x14ac:dyDescent="0.25">
      <c r="A16" t="s">
        <v>33</v>
      </c>
      <c r="H16">
        <v>7100</v>
      </c>
    </row>
    <row r="17" spans="1:8" x14ac:dyDescent="0.25">
      <c r="A17" t="s">
        <v>38</v>
      </c>
      <c r="H17" s="2">
        <f>H15-H16</f>
        <v>800</v>
      </c>
    </row>
  </sheetData>
  <pageMargins left="0.7" right="0.7" top="0.75" bottom="0.75" header="0.3" footer="0.3"/>
  <pageSetup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Current and Debt Ratios</vt:lpstr>
      <vt:lpstr>Short Term Investments</vt:lpstr>
      <vt:lpstr>Sheet4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Hambleton</dc:creator>
  <cp:lastModifiedBy>David Hambleton</cp:lastModifiedBy>
  <dcterms:created xsi:type="dcterms:W3CDTF">2013-07-16T10:36:36Z</dcterms:created>
  <dcterms:modified xsi:type="dcterms:W3CDTF">2013-08-25T10:36:58Z</dcterms:modified>
</cp:coreProperties>
</file>