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3155" windowHeight="7710" activeTab="2"/>
  </bookViews>
  <sheets>
    <sheet name="Sheet1" sheetId="1" r:id="rId1"/>
    <sheet name="Net Income or Loss" sheetId="3" r:id="rId2"/>
    <sheet name="Net Income" sheetId="4" r:id="rId3"/>
    <sheet name="Gross Profit and Inventory Turn" sheetId="5" r:id="rId4"/>
    <sheet name="Sales Revenue" sheetId="6" r:id="rId5"/>
    <sheet name="Gross Profit" sheetId="7" r:id="rId6"/>
  </sheets>
  <calcPr calcId="145621"/>
</workbook>
</file>

<file path=xl/calcChain.xml><?xml version="1.0" encoding="utf-8"?>
<calcChain xmlns="http://schemas.openxmlformats.org/spreadsheetml/2006/main">
  <c r="K15" i="4" l="1"/>
  <c r="J16" i="4"/>
  <c r="J15" i="4"/>
  <c r="J13" i="4"/>
  <c r="J14" i="4"/>
  <c r="I16" i="4"/>
  <c r="I8" i="4"/>
  <c r="I7" i="4"/>
  <c r="K9" i="4" s="1"/>
  <c r="F12" i="7"/>
  <c r="J19" i="5"/>
  <c r="J12" i="5"/>
  <c r="J13" i="5" s="1"/>
  <c r="J9" i="5"/>
  <c r="G6" i="6"/>
  <c r="H6" i="6"/>
  <c r="F6" i="6"/>
  <c r="H5" i="6"/>
  <c r="G5" i="6"/>
  <c r="D19" i="5"/>
  <c r="D9" i="7"/>
  <c r="D8" i="7"/>
  <c r="D7" i="7"/>
  <c r="D6" i="7"/>
  <c r="D4" i="7"/>
  <c r="C13" i="6"/>
  <c r="C5" i="6"/>
  <c r="D9" i="6" s="1"/>
  <c r="E12" i="5"/>
  <c r="E13" i="5"/>
  <c r="D13" i="5"/>
  <c r="D12" i="5"/>
  <c r="D9" i="5"/>
  <c r="C16" i="4"/>
  <c r="D17" i="3"/>
  <c r="D18" i="3"/>
  <c r="D20" i="3"/>
  <c r="D21" i="3"/>
  <c r="D23" i="3" s="1"/>
  <c r="D15" i="3"/>
  <c r="D14" i="3"/>
  <c r="D13" i="3"/>
  <c r="B5" i="3"/>
  <c r="D7" i="6" l="1"/>
  <c r="D8" i="6"/>
  <c r="D24" i="3"/>
  <c r="D26" i="3" s="1"/>
  <c r="D27" i="3" s="1"/>
</calcChain>
</file>

<file path=xl/sharedStrings.xml><?xml version="1.0" encoding="utf-8"?>
<sst xmlns="http://schemas.openxmlformats.org/spreadsheetml/2006/main" count="75" uniqueCount="61">
  <si>
    <t xml:space="preserve">Prepare a debt amortization schedule for a bond issued at discount. </t>
  </si>
  <si>
    <t xml:space="preserve">Assume that the bond matures in 12 years with market interest rate at time of issue—10% annually </t>
  </si>
  <si>
    <t>and 5% semiannually. The stated interest rate is 8%. The interest is paid semiannually.</t>
  </si>
  <si>
    <t>Sales Revenue</t>
  </si>
  <si>
    <t>Operating Expenses</t>
  </si>
  <si>
    <t>Net Income</t>
  </si>
  <si>
    <t>Total Cost</t>
  </si>
  <si>
    <t>Total Tons</t>
  </si>
  <si>
    <t>Depletion per ton</t>
  </si>
  <si>
    <t>Tons Removed Yr1</t>
  </si>
  <si>
    <t xml:space="preserve">Depletion  </t>
  </si>
  <si>
    <t>Tons Sold</t>
  </si>
  <si>
    <t>Inventory</t>
  </si>
  <si>
    <t>Total Expenses</t>
  </si>
  <si>
    <t>Income Tax Expense</t>
  </si>
  <si>
    <t>Income Tax Rate</t>
  </si>
  <si>
    <t>Sale Price Per Ton</t>
  </si>
  <si>
    <t>Income Before Tax</t>
  </si>
  <si>
    <t>Net Income (loss)</t>
  </si>
  <si>
    <t>Inventory Sold</t>
  </si>
  <si>
    <t>Cost of Goods Sold</t>
  </si>
  <si>
    <t>Tonnage Balance</t>
  </si>
  <si>
    <t>Ore Balance Value</t>
  </si>
  <si>
    <t>Inventory Retained</t>
  </si>
  <si>
    <t>Total Assets</t>
  </si>
  <si>
    <t>Total Liabilities</t>
  </si>
  <si>
    <t>PP&amp;E</t>
  </si>
  <si>
    <t>Accum. Dep.</t>
  </si>
  <si>
    <t>Revenues</t>
  </si>
  <si>
    <t>Depreciation</t>
  </si>
  <si>
    <t>New PP&amp;E</t>
  </si>
  <si>
    <t>Sold PP&amp;E</t>
  </si>
  <si>
    <t>Cost of assets sold</t>
  </si>
  <si>
    <t>Depreciation of Assets Sold</t>
  </si>
  <si>
    <t>Sales</t>
  </si>
  <si>
    <t>COGS</t>
  </si>
  <si>
    <t>Beginning Inventory</t>
  </si>
  <si>
    <t>Ending Inventory</t>
  </si>
  <si>
    <t>Net sales</t>
  </si>
  <si>
    <t>Gross Profit Percentage</t>
  </si>
  <si>
    <t>Bought</t>
  </si>
  <si>
    <t>Sold</t>
  </si>
  <si>
    <t>FIFO</t>
  </si>
  <si>
    <t>LIFO</t>
  </si>
  <si>
    <t>Avg Cost</t>
  </si>
  <si>
    <t>Sale Price</t>
  </si>
  <si>
    <t>Purchased Inventory</t>
  </si>
  <si>
    <t>Sold Inventory</t>
  </si>
  <si>
    <t>Collected Revenue</t>
  </si>
  <si>
    <t>Gross Profit</t>
  </si>
  <si>
    <t>Inventory Turnover</t>
  </si>
  <si>
    <t>Beg</t>
  </si>
  <si>
    <t>Purchase1</t>
  </si>
  <si>
    <t>Purchase2</t>
  </si>
  <si>
    <t>End</t>
  </si>
  <si>
    <t>Bought Machinery</t>
  </si>
  <si>
    <t>Life Span</t>
  </si>
  <si>
    <t>Residual Value</t>
  </si>
  <si>
    <t>Current</t>
  </si>
  <si>
    <t>60past</t>
  </si>
  <si>
    <t>60 or more 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</si>
</sst>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6" sqref="B6"/>
    </sheetView>
  </sheetViews>
  <sheetFormatPr defaultRowHeight="15" x14ac:dyDescent="0.25"/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opLeftCell="A8" workbookViewId="0">
      <selection activeCell="C28" sqref="C28"/>
    </sheetView>
  </sheetViews>
  <sheetFormatPr defaultRowHeight="15" x14ac:dyDescent="0.25"/>
  <cols>
    <col min="1" max="1" width="19.140625" bestFit="1" customWidth="1"/>
  </cols>
  <sheetData>
    <row r="3" spans="1:4" x14ac:dyDescent="0.25">
      <c r="B3">
        <v>25000</v>
      </c>
    </row>
    <row r="4" spans="1:4" x14ac:dyDescent="0.25">
      <c r="B4">
        <v>33</v>
      </c>
    </row>
    <row r="5" spans="1:4" x14ac:dyDescent="0.25">
      <c r="B5">
        <f>B3*B4</f>
        <v>825000</v>
      </c>
    </row>
    <row r="9" spans="1:4" x14ac:dyDescent="0.25">
      <c r="A9" t="s">
        <v>6</v>
      </c>
      <c r="D9">
        <v>2400000</v>
      </c>
    </row>
    <row r="10" spans="1:4" x14ac:dyDescent="0.25">
      <c r="A10" t="s">
        <v>7</v>
      </c>
      <c r="D10">
        <v>195000</v>
      </c>
    </row>
    <row r="11" spans="1:4" x14ac:dyDescent="0.25">
      <c r="A11" t="s">
        <v>8</v>
      </c>
      <c r="D11">
        <v>13.18</v>
      </c>
    </row>
    <row r="12" spans="1:4" x14ac:dyDescent="0.25">
      <c r="A12" t="s">
        <v>9</v>
      </c>
      <c r="D12">
        <v>32500</v>
      </c>
    </row>
    <row r="13" spans="1:4" x14ac:dyDescent="0.25">
      <c r="A13" t="s">
        <v>21</v>
      </c>
      <c r="D13">
        <f>D10-D12</f>
        <v>162500</v>
      </c>
    </row>
    <row r="14" spans="1:4" x14ac:dyDescent="0.25">
      <c r="A14" t="s">
        <v>22</v>
      </c>
      <c r="D14">
        <f>D13*D11</f>
        <v>2141750</v>
      </c>
    </row>
    <row r="15" spans="1:4" x14ac:dyDescent="0.25">
      <c r="A15" t="s">
        <v>10</v>
      </c>
      <c r="D15">
        <f>D11*D12</f>
        <v>428350</v>
      </c>
    </row>
    <row r="16" spans="1:4" x14ac:dyDescent="0.25">
      <c r="A16" t="s">
        <v>11</v>
      </c>
      <c r="D16">
        <v>25000</v>
      </c>
    </row>
    <row r="17" spans="1:4" x14ac:dyDescent="0.25">
      <c r="A17" t="s">
        <v>19</v>
      </c>
      <c r="D17">
        <f>D16*D11</f>
        <v>329500</v>
      </c>
    </row>
    <row r="18" spans="1:4" x14ac:dyDescent="0.25">
      <c r="A18" t="s">
        <v>23</v>
      </c>
      <c r="D18">
        <f>(D12-D16)*D11</f>
        <v>98850</v>
      </c>
    </row>
    <row r="19" spans="1:4" x14ac:dyDescent="0.25">
      <c r="A19" t="s">
        <v>16</v>
      </c>
      <c r="D19">
        <v>33</v>
      </c>
    </row>
    <row r="20" spans="1:4" x14ac:dyDescent="0.25">
      <c r="A20" t="s">
        <v>3</v>
      </c>
      <c r="D20">
        <f>D19*D16</f>
        <v>825000</v>
      </c>
    </row>
    <row r="21" spans="1:4" x14ac:dyDescent="0.25">
      <c r="A21" t="s">
        <v>20</v>
      </c>
      <c r="D21">
        <f>D16*D11</f>
        <v>329500</v>
      </c>
    </row>
    <row r="22" spans="1:4" x14ac:dyDescent="0.25">
      <c r="A22" t="s">
        <v>4</v>
      </c>
      <c r="D22">
        <v>246000</v>
      </c>
    </row>
    <row r="23" spans="1:4" x14ac:dyDescent="0.25">
      <c r="A23" t="s">
        <v>13</v>
      </c>
      <c r="D23">
        <f>D21+D22</f>
        <v>575500</v>
      </c>
    </row>
    <row r="24" spans="1:4" x14ac:dyDescent="0.25">
      <c r="A24" t="s">
        <v>17</v>
      </c>
      <c r="D24">
        <f>D20-D23</f>
        <v>249500</v>
      </c>
    </row>
    <row r="25" spans="1:4" x14ac:dyDescent="0.25">
      <c r="A25" t="s">
        <v>15</v>
      </c>
      <c r="B25" s="1"/>
      <c r="C25" s="1"/>
      <c r="D25" s="1">
        <v>0.28000000000000003</v>
      </c>
    </row>
    <row r="26" spans="1:4" x14ac:dyDescent="0.25">
      <c r="A26" t="s">
        <v>14</v>
      </c>
      <c r="D26">
        <f>D24*D25</f>
        <v>69860</v>
      </c>
    </row>
    <row r="27" spans="1:4" x14ac:dyDescent="0.25">
      <c r="A27" t="s">
        <v>18</v>
      </c>
      <c r="D27">
        <f>D24-D26</f>
        <v>179640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J16" sqref="J16"/>
    </sheetView>
  </sheetViews>
  <sheetFormatPr defaultRowHeight="15" x14ac:dyDescent="0.25"/>
  <sheetData>
    <row r="2" spans="1:12" x14ac:dyDescent="0.25">
      <c r="A2" t="s">
        <v>24</v>
      </c>
      <c r="C2">
        <v>17.600000000000001</v>
      </c>
    </row>
    <row r="3" spans="1:12" x14ac:dyDescent="0.25">
      <c r="A3" t="s">
        <v>25</v>
      </c>
      <c r="C3">
        <v>9</v>
      </c>
    </row>
    <row r="4" spans="1:12" x14ac:dyDescent="0.25">
      <c r="A4" t="s">
        <v>26</v>
      </c>
      <c r="C4">
        <v>4.9000000000000004</v>
      </c>
      <c r="I4" t="s">
        <v>55</v>
      </c>
      <c r="K4">
        <v>34000</v>
      </c>
    </row>
    <row r="5" spans="1:12" x14ac:dyDescent="0.25">
      <c r="A5" t="s">
        <v>27</v>
      </c>
      <c r="C5">
        <v>2.6</v>
      </c>
      <c r="I5" t="s">
        <v>56</v>
      </c>
      <c r="K5">
        <v>5</v>
      </c>
      <c r="L5">
        <v>100000</v>
      </c>
    </row>
    <row r="6" spans="1:12" x14ac:dyDescent="0.25">
      <c r="I6" t="s">
        <v>57</v>
      </c>
      <c r="K6">
        <v>4000</v>
      </c>
    </row>
    <row r="7" spans="1:12" x14ac:dyDescent="0.25">
      <c r="A7">
        <v>2012</v>
      </c>
      <c r="I7">
        <f>(K4-K6)*(2*100%/5)</f>
        <v>12000</v>
      </c>
    </row>
    <row r="8" spans="1:12" x14ac:dyDescent="0.25">
      <c r="A8" t="s">
        <v>28</v>
      </c>
      <c r="C8">
        <v>26.6</v>
      </c>
      <c r="I8">
        <f>((K5-K7)-I7)*(2*100%/5)</f>
        <v>-4798</v>
      </c>
    </row>
    <row r="9" spans="1:12" x14ac:dyDescent="0.25">
      <c r="A9" t="s">
        <v>29</v>
      </c>
      <c r="D9">
        <v>1.8</v>
      </c>
      <c r="K9">
        <f>K4-I7</f>
        <v>22000</v>
      </c>
    </row>
    <row r="10" spans="1:12" x14ac:dyDescent="0.25">
      <c r="A10" t="s">
        <v>13</v>
      </c>
      <c r="C10">
        <v>21.7</v>
      </c>
    </row>
    <row r="11" spans="1:12" x14ac:dyDescent="0.25">
      <c r="A11" t="s">
        <v>30</v>
      </c>
      <c r="C11">
        <v>1.3</v>
      </c>
    </row>
    <row r="12" spans="1:12" x14ac:dyDescent="0.25">
      <c r="A12" t="s">
        <v>31</v>
      </c>
      <c r="C12">
        <v>0.8</v>
      </c>
    </row>
    <row r="13" spans="1:12" x14ac:dyDescent="0.25">
      <c r="A13" t="s">
        <v>32</v>
      </c>
      <c r="D13">
        <v>1.6</v>
      </c>
      <c r="H13" t="s">
        <v>58</v>
      </c>
      <c r="I13">
        <v>170000</v>
      </c>
      <c r="J13">
        <f>I13*2%</f>
        <v>3400</v>
      </c>
    </row>
    <row r="14" spans="1:12" x14ac:dyDescent="0.25">
      <c r="A14" t="s">
        <v>33</v>
      </c>
      <c r="D14">
        <v>1</v>
      </c>
      <c r="H14" t="s">
        <v>59</v>
      </c>
      <c r="I14">
        <v>41000</v>
      </c>
      <c r="J14">
        <f>I14*8%</f>
        <v>3280</v>
      </c>
    </row>
    <row r="15" spans="1:12" x14ac:dyDescent="0.25">
      <c r="H15" t="s">
        <v>60</v>
      </c>
      <c r="I15">
        <v>9000</v>
      </c>
      <c r="J15">
        <f>I15*20%</f>
        <v>1800</v>
      </c>
      <c r="K15">
        <f>J14+J15</f>
        <v>5080</v>
      </c>
    </row>
    <row r="16" spans="1:12" x14ac:dyDescent="0.25">
      <c r="A16" t="s">
        <v>5</v>
      </c>
      <c r="C16">
        <f>C8-C10</f>
        <v>4.9000000000000021</v>
      </c>
      <c r="I16">
        <f>SUM(I13:I15)</f>
        <v>220000</v>
      </c>
      <c r="J16">
        <f>SUM(J13:J15)</f>
        <v>8480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9"/>
  <sheetViews>
    <sheetView topLeftCell="G4" workbookViewId="0">
      <selection activeCell="J19" sqref="J19"/>
    </sheetView>
  </sheetViews>
  <sheetFormatPr defaultRowHeight="15" x14ac:dyDescent="0.25"/>
  <cols>
    <col min="1" max="1" width="0" hidden="1" customWidth="1"/>
    <col min="2" max="2" width="10" hidden="1" customWidth="1"/>
    <col min="3" max="3" width="0" hidden="1" customWidth="1"/>
    <col min="4" max="4" width="11" hidden="1" customWidth="1"/>
    <col min="5" max="6" width="0" hidden="1" customWidth="1"/>
  </cols>
  <sheetData>
    <row r="5" spans="2:10" x14ac:dyDescent="0.25">
      <c r="B5" t="s">
        <v>34</v>
      </c>
      <c r="D5">
        <v>34000</v>
      </c>
      <c r="E5">
        <v>100000</v>
      </c>
      <c r="H5" t="s">
        <v>34</v>
      </c>
      <c r="J5">
        <v>200000</v>
      </c>
    </row>
    <row r="6" spans="2:10" x14ac:dyDescent="0.25">
      <c r="B6" t="s">
        <v>35</v>
      </c>
      <c r="D6">
        <v>15640</v>
      </c>
      <c r="E6">
        <v>25000</v>
      </c>
      <c r="H6" t="s">
        <v>35</v>
      </c>
      <c r="J6">
        <v>94000</v>
      </c>
    </row>
    <row r="7" spans="2:10" x14ac:dyDescent="0.25">
      <c r="B7" t="s">
        <v>36</v>
      </c>
      <c r="D7">
        <v>1300000000</v>
      </c>
      <c r="H7" t="s">
        <v>36</v>
      </c>
      <c r="J7">
        <v>18000</v>
      </c>
    </row>
    <row r="8" spans="2:10" x14ac:dyDescent="0.25">
      <c r="B8" t="s">
        <v>37</v>
      </c>
      <c r="D8">
        <v>2100000000</v>
      </c>
      <c r="H8" t="s">
        <v>37</v>
      </c>
      <c r="J8">
        <v>21000</v>
      </c>
    </row>
    <row r="9" spans="2:10" x14ac:dyDescent="0.25">
      <c r="D9">
        <f>1-(D7/D8)</f>
        <v>0.38095238095238093</v>
      </c>
      <c r="J9">
        <f>1-(J7/J8)</f>
        <v>0.1428571428571429</v>
      </c>
    </row>
    <row r="12" spans="2:10" x14ac:dyDescent="0.25">
      <c r="B12" t="s">
        <v>38</v>
      </c>
      <c r="D12">
        <f>D5-D6</f>
        <v>18360</v>
      </c>
      <c r="E12">
        <f>E5-E6</f>
        <v>75000</v>
      </c>
      <c r="H12" t="s">
        <v>38</v>
      </c>
      <c r="J12">
        <f>J5-J6</f>
        <v>106000</v>
      </c>
    </row>
    <row r="13" spans="2:10" x14ac:dyDescent="0.25">
      <c r="B13" t="s">
        <v>39</v>
      </c>
      <c r="D13">
        <f>D12/D5</f>
        <v>0.54</v>
      </c>
      <c r="E13">
        <f>E12/E5</f>
        <v>0.75</v>
      </c>
      <c r="H13" t="s">
        <v>39</v>
      </c>
      <c r="J13">
        <f>J12/J5</f>
        <v>0.53</v>
      </c>
    </row>
    <row r="16" spans="2:10" x14ac:dyDescent="0.25">
      <c r="C16">
        <v>25000</v>
      </c>
    </row>
    <row r="17" spans="2:10" x14ac:dyDescent="0.25">
      <c r="C17">
        <v>100000</v>
      </c>
    </row>
    <row r="19" spans="2:10" x14ac:dyDescent="0.25">
      <c r="B19" t="s">
        <v>50</v>
      </c>
      <c r="D19">
        <f>D6*1000000/((D7+D8)/2)</f>
        <v>9.1999999999999993</v>
      </c>
      <c r="H19" t="s">
        <v>50</v>
      </c>
      <c r="J19">
        <f>J6/((J7+J8)/2)</f>
        <v>4.8205128205128203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G7" sqref="G7"/>
    </sheetView>
  </sheetViews>
  <sheetFormatPr defaultRowHeight="15" x14ac:dyDescent="0.25"/>
  <cols>
    <col min="5" max="5" width="10" bestFit="1" customWidth="1"/>
  </cols>
  <sheetData>
    <row r="2" spans="1:8" x14ac:dyDescent="0.25">
      <c r="A2" t="s">
        <v>36</v>
      </c>
      <c r="C2">
        <v>90</v>
      </c>
      <c r="E2" t="s">
        <v>51</v>
      </c>
      <c r="F2">
        <v>25</v>
      </c>
      <c r="G2">
        <v>4</v>
      </c>
      <c r="H2">
        <v>100</v>
      </c>
    </row>
    <row r="3" spans="1:8" x14ac:dyDescent="0.25">
      <c r="A3" t="s">
        <v>40</v>
      </c>
      <c r="C3">
        <v>720</v>
      </c>
      <c r="E3" t="s">
        <v>52</v>
      </c>
      <c r="F3">
        <v>41</v>
      </c>
      <c r="G3">
        <v>5</v>
      </c>
      <c r="H3">
        <v>205</v>
      </c>
    </row>
    <row r="4" spans="1:8" x14ac:dyDescent="0.25">
      <c r="A4" t="s">
        <v>41</v>
      </c>
      <c r="C4">
        <v>600</v>
      </c>
      <c r="E4" t="s">
        <v>53</v>
      </c>
      <c r="F4">
        <v>17</v>
      </c>
      <c r="G4">
        <v>10</v>
      </c>
      <c r="H4">
        <v>170</v>
      </c>
    </row>
    <row r="5" spans="1:8" x14ac:dyDescent="0.25">
      <c r="A5" t="s">
        <v>37</v>
      </c>
      <c r="C5">
        <f>-C2+C3-C4</f>
        <v>30</v>
      </c>
      <c r="E5" t="s">
        <v>34</v>
      </c>
      <c r="F5">
        <v>45</v>
      </c>
      <c r="G5">
        <f>((F4*G4)+((F5-F4)*G3))/45</f>
        <v>6.8888888888888893</v>
      </c>
      <c r="H5">
        <f>F5*G5</f>
        <v>310</v>
      </c>
    </row>
    <row r="6" spans="1:8" x14ac:dyDescent="0.25">
      <c r="E6" t="s">
        <v>54</v>
      </c>
      <c r="F6">
        <f>(F2+F3+F4)-F5</f>
        <v>38</v>
      </c>
      <c r="G6">
        <f>(((41-28)*G3)+(F2*G2))/F6</f>
        <v>4.3421052631578947</v>
      </c>
      <c r="H6">
        <f>F6*G6</f>
        <v>165</v>
      </c>
    </row>
    <row r="7" spans="1:8" x14ac:dyDescent="0.25">
      <c r="A7" t="s">
        <v>44</v>
      </c>
      <c r="C7">
        <v>8.5</v>
      </c>
      <c r="D7">
        <f>C5*C7</f>
        <v>255</v>
      </c>
    </row>
    <row r="8" spans="1:8" x14ac:dyDescent="0.25">
      <c r="A8" t="s">
        <v>42</v>
      </c>
      <c r="C8">
        <v>8.9</v>
      </c>
      <c r="D8">
        <f>C5*C8</f>
        <v>267</v>
      </c>
    </row>
    <row r="9" spans="1:8" x14ac:dyDescent="0.25">
      <c r="A9" t="s">
        <v>43</v>
      </c>
      <c r="C9">
        <v>7.8</v>
      </c>
      <c r="D9">
        <f>C5*C9</f>
        <v>234</v>
      </c>
    </row>
    <row r="12" spans="1:8" x14ac:dyDescent="0.25">
      <c r="A12" t="s">
        <v>45</v>
      </c>
      <c r="C12">
        <v>19.75</v>
      </c>
    </row>
    <row r="13" spans="1:8" x14ac:dyDescent="0.25">
      <c r="A13" t="s">
        <v>3</v>
      </c>
      <c r="C13">
        <f>C4*C12</f>
        <v>11850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F13" sqref="F13"/>
    </sheetView>
  </sheetViews>
  <sheetFormatPr defaultRowHeight="15" x14ac:dyDescent="0.25"/>
  <sheetData>
    <row r="3" spans="2:6" x14ac:dyDescent="0.25">
      <c r="B3" t="s">
        <v>46</v>
      </c>
      <c r="D3">
        <v>110000</v>
      </c>
      <c r="F3">
        <v>4000000</v>
      </c>
    </row>
    <row r="4" spans="2:6" x14ac:dyDescent="0.25">
      <c r="B4" t="s">
        <v>47</v>
      </c>
      <c r="D4">
        <f>70%*D3</f>
        <v>77000</v>
      </c>
    </row>
    <row r="5" spans="2:6" x14ac:dyDescent="0.25">
      <c r="B5" t="s">
        <v>3</v>
      </c>
      <c r="D5">
        <v>152000</v>
      </c>
    </row>
    <row r="6" spans="2:6" x14ac:dyDescent="0.25">
      <c r="B6" t="s">
        <v>48</v>
      </c>
      <c r="D6">
        <f>25%*D5</f>
        <v>38000</v>
      </c>
    </row>
    <row r="7" spans="2:6" x14ac:dyDescent="0.25">
      <c r="B7" t="s">
        <v>35</v>
      </c>
      <c r="D7">
        <f>70%*D3</f>
        <v>77000</v>
      </c>
    </row>
    <row r="8" spans="2:6" x14ac:dyDescent="0.25">
      <c r="B8" t="s">
        <v>12</v>
      </c>
      <c r="D8">
        <f>D3-D4</f>
        <v>33000</v>
      </c>
    </row>
    <row r="9" spans="2:6" x14ac:dyDescent="0.25">
      <c r="B9" t="s">
        <v>49</v>
      </c>
      <c r="D9">
        <f>D5-D7</f>
        <v>75000</v>
      </c>
    </row>
    <row r="12" spans="2:6" x14ac:dyDescent="0.25">
      <c r="F12">
        <f>F3/30</f>
        <v>133333.33333333334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Net Income or Loss</vt:lpstr>
      <vt:lpstr>Net Income</vt:lpstr>
      <vt:lpstr>Gross Profit and Inventory Turn</vt:lpstr>
      <vt:lpstr>Sales Revenue</vt:lpstr>
      <vt:lpstr>Gross Profit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Hambleton</dc:creator>
  <cp:lastModifiedBy>David Hambleton</cp:lastModifiedBy>
  <dcterms:created xsi:type="dcterms:W3CDTF">2013-08-19T02:49:18Z</dcterms:created>
  <dcterms:modified xsi:type="dcterms:W3CDTF">2013-08-25T10:36:48Z</dcterms:modified>
</cp:coreProperties>
</file>