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5980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B12" i="1"/>
  <c r="S7" i="1"/>
  <c r="R6" i="1"/>
  <c r="R7" i="1"/>
  <c r="R8" i="1"/>
  <c r="R5" i="1"/>
  <c r="S6" i="1"/>
  <c r="S8" i="1"/>
  <c r="S5" i="1"/>
  <c r="Q8" i="1"/>
  <c r="Q7" i="1"/>
  <c r="Q6" i="1"/>
  <c r="Q5" i="1"/>
  <c r="P8" i="1"/>
  <c r="P7" i="1"/>
  <c r="P6" i="1"/>
  <c r="P5" i="1"/>
  <c r="M8" i="1"/>
  <c r="D8" i="1"/>
  <c r="H8" i="1" s="1"/>
  <c r="E6" i="1"/>
  <c r="E7" i="1"/>
  <c r="E5" i="1"/>
  <c r="M7" i="1"/>
  <c r="H7" i="1"/>
  <c r="I7" i="1" s="1"/>
  <c r="M6" i="1"/>
  <c r="I6" i="1"/>
  <c r="M5" i="1"/>
  <c r="H5" i="1"/>
  <c r="I5" i="1" s="1"/>
  <c r="N5" i="1" s="1"/>
  <c r="I8" i="1" l="1"/>
  <c r="N8" i="1" s="1"/>
  <c r="B11" i="1"/>
  <c r="D11" i="1" s="1"/>
  <c r="B10" i="1"/>
  <c r="N7" i="1"/>
  <c r="N6" i="1"/>
</calcChain>
</file>

<file path=xl/sharedStrings.xml><?xml version="1.0" encoding="utf-8"?>
<sst xmlns="http://schemas.openxmlformats.org/spreadsheetml/2006/main" count="41" uniqueCount="41">
  <si>
    <t>Flow rate</t>
  </si>
  <si>
    <t>weeks/yr</t>
  </si>
  <si>
    <t>min/yr</t>
  </si>
  <si>
    <t>Heat Equation</t>
  </si>
  <si>
    <t>Hot Flow (gpy)</t>
  </si>
  <si>
    <t>E=mc[delta T] = H5*8.34lb/gal*1Btu/lb-deg. F * (100 deg F - 60 deg F) = 21.7*10^6Btu/yr</t>
  </si>
  <si>
    <t>Energy for Hot Water</t>
  </si>
  <si>
    <t>n</t>
  </si>
  <si>
    <t>lb/gal</t>
  </si>
  <si>
    <t>Delta T</t>
  </si>
  <si>
    <t>Start Temp</t>
  </si>
  <si>
    <t>End Temp</t>
  </si>
  <si>
    <t>Energy Usage</t>
  </si>
  <si>
    <t>Old Shower Head - Author's Assumptions</t>
  </si>
  <si>
    <t>Old Shower Head - Real Assumptions</t>
  </si>
  <si>
    <t>New Shower Head - Author's Assumptions</t>
  </si>
  <si>
    <t>New Shower Head - Real Assumptions</t>
  </si>
  <si>
    <t>Less comfortable/Not as clean</t>
  </si>
  <si>
    <t>Less comfortable, more time to get clean</t>
  </si>
  <si>
    <t>Gallons Per Shower</t>
  </si>
  <si>
    <t>Real Energy Savings</t>
  </si>
  <si>
    <t>Time Wasted to get equally clean</t>
  </si>
  <si>
    <t>Minutes/Shower</t>
  </si>
  <si>
    <t>Showers/wk</t>
  </si>
  <si>
    <t xml:space="preserve">Minutes </t>
  </si>
  <si>
    <t>Hours</t>
  </si>
  <si>
    <t>Water Temp starting at 60F</t>
  </si>
  <si>
    <t>Water Temp starting at 70F - Room Temp.</t>
  </si>
  <si>
    <t>Energy Savings</t>
  </si>
  <si>
    <t xml:space="preserve">NG Energy (old) - NG Energy (low-flow) = </t>
  </si>
  <si>
    <t xml:space="preserve">TEXT=(Useful hot water energy / NG energy Input) </t>
  </si>
  <si>
    <t>= (useful heating energy / n) = (21.7 * 10^6 Btu/yr / 0.75) = (28.9 * 10^6 Btu/yr)</t>
  </si>
  <si>
    <t>Energy Input</t>
  </si>
  <si>
    <t>ng Energy</t>
  </si>
  <si>
    <t>Heater Efficiency</t>
  </si>
  <si>
    <t>AES</t>
  </si>
  <si>
    <t>Price/Btu</t>
  </si>
  <si>
    <t>End Savings</t>
  </si>
  <si>
    <t>Low-Flow Head Cost</t>
  </si>
  <si>
    <t>Author's SPP (Initial Cost / AES * PR)</t>
  </si>
  <si>
    <t>Real 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</si>
</sst>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4"/>
  <sheetViews>
    <sheetView tabSelected="1" workbookViewId="0">
      <selection activeCell="B13" sqref="B13"/>
    </sheetView>
  </sheetViews>
  <sheetFormatPr defaultRowHeight="15" x14ac:dyDescent="0.25"/>
  <cols>
    <col min="1" max="1" width="39.140625" bestFit="1" customWidth="1"/>
    <col min="2" max="2" width="38.28515625" bestFit="1" customWidth="1"/>
    <col min="4" max="4" width="16" bestFit="1" customWidth="1"/>
    <col min="5" max="5" width="18.42578125" bestFit="1" customWidth="1"/>
    <col min="6" max="6" width="11.85546875" bestFit="1" customWidth="1"/>
    <col min="9" max="9" width="14.7109375" bestFit="1" customWidth="1"/>
  </cols>
  <sheetData>
    <row r="3" spans="1:20" x14ac:dyDescent="0.25">
      <c r="C3" t="s">
        <v>0</v>
      </c>
      <c r="D3" t="s">
        <v>22</v>
      </c>
      <c r="E3" t="s">
        <v>19</v>
      </c>
      <c r="F3" t="s">
        <v>23</v>
      </c>
      <c r="G3" t="s">
        <v>1</v>
      </c>
      <c r="H3" t="s">
        <v>2</v>
      </c>
      <c r="I3" t="s">
        <v>4</v>
      </c>
      <c r="J3" t="s">
        <v>8</v>
      </c>
      <c r="K3" t="s">
        <v>10</v>
      </c>
      <c r="L3" t="s">
        <v>11</v>
      </c>
      <c r="M3" t="s">
        <v>9</v>
      </c>
      <c r="N3" t="s">
        <v>12</v>
      </c>
      <c r="O3" t="s">
        <v>34</v>
      </c>
      <c r="P3" t="s">
        <v>33</v>
      </c>
      <c r="Q3" t="s">
        <v>35</v>
      </c>
      <c r="R3" t="s">
        <v>36</v>
      </c>
      <c r="S3" t="s">
        <v>37</v>
      </c>
      <c r="T3" t="s">
        <v>38</v>
      </c>
    </row>
    <row r="4" spans="1:20" x14ac:dyDescent="0.25">
      <c r="B4" s="1"/>
    </row>
    <row r="5" spans="1:20" x14ac:dyDescent="0.25">
      <c r="A5" t="s">
        <v>13</v>
      </c>
      <c r="B5" s="1" t="s">
        <v>26</v>
      </c>
      <c r="C5">
        <v>5</v>
      </c>
      <c r="D5">
        <v>10</v>
      </c>
      <c r="E5">
        <f>C5*D5</f>
        <v>50</v>
      </c>
      <c r="F5">
        <v>25</v>
      </c>
      <c r="G5">
        <v>52</v>
      </c>
      <c r="H5">
        <f>D5*F5*G5</f>
        <v>13000</v>
      </c>
      <c r="I5">
        <f>C5*H5</f>
        <v>65000</v>
      </c>
      <c r="J5">
        <v>8.34</v>
      </c>
      <c r="K5">
        <v>60</v>
      </c>
      <c r="L5">
        <v>100</v>
      </c>
      <c r="M5">
        <f>(L5-K5)</f>
        <v>40</v>
      </c>
      <c r="N5">
        <f>(I5*J5*M5)</f>
        <v>21684000</v>
      </c>
      <c r="O5">
        <v>0.75</v>
      </c>
      <c r="P5">
        <f>N5/O5</f>
        <v>28912000</v>
      </c>
      <c r="Q5">
        <f>P5-P5</f>
        <v>0</v>
      </c>
      <c r="R5">
        <f>1/100000</f>
        <v>1.0000000000000001E-5</v>
      </c>
      <c r="S5">
        <f>R5*Q5</f>
        <v>0</v>
      </c>
      <c r="T5">
        <v>0</v>
      </c>
    </row>
    <row r="6" spans="1:20" x14ac:dyDescent="0.25">
      <c r="A6" t="s">
        <v>14</v>
      </c>
      <c r="B6" t="s">
        <v>27</v>
      </c>
      <c r="C6">
        <v>5</v>
      </c>
      <c r="D6">
        <v>10</v>
      </c>
      <c r="E6">
        <f t="shared" ref="E6:E7" si="0">C6*D6</f>
        <v>50</v>
      </c>
      <c r="F6">
        <v>25</v>
      </c>
      <c r="G6">
        <v>52</v>
      </c>
      <c r="H6">
        <v>13000</v>
      </c>
      <c r="I6">
        <f>C6*H6</f>
        <v>65000</v>
      </c>
      <c r="J6">
        <v>8.34</v>
      </c>
      <c r="K6">
        <v>70</v>
      </c>
      <c r="L6">
        <v>100</v>
      </c>
      <c r="M6">
        <f>(L6-K6)</f>
        <v>30</v>
      </c>
      <c r="N6">
        <f>(I6*J6*M6)</f>
        <v>16263000</v>
      </c>
      <c r="O6">
        <v>0.75</v>
      </c>
      <c r="P6">
        <f t="shared" ref="P6:P8" si="1">N6/O6</f>
        <v>21684000</v>
      </c>
      <c r="Q6">
        <f>P5-P6</f>
        <v>7228000</v>
      </c>
      <c r="R6">
        <f t="shared" ref="R6:R8" si="2">1/100000</f>
        <v>1.0000000000000001E-5</v>
      </c>
      <c r="S6">
        <f t="shared" ref="S6:S8" si="3">R6*Q6</f>
        <v>72.28</v>
      </c>
      <c r="T6">
        <v>0</v>
      </c>
    </row>
    <row r="7" spans="1:20" x14ac:dyDescent="0.25">
      <c r="A7" t="s">
        <v>15</v>
      </c>
      <c r="B7" t="s">
        <v>17</v>
      </c>
      <c r="C7">
        <v>2</v>
      </c>
      <c r="D7">
        <v>10</v>
      </c>
      <c r="E7">
        <f t="shared" si="0"/>
        <v>20</v>
      </c>
      <c r="F7">
        <v>25</v>
      </c>
      <c r="G7">
        <v>52</v>
      </c>
      <c r="H7">
        <f>D7*F7*G7</f>
        <v>13000</v>
      </c>
      <c r="I7">
        <f>C7*H7</f>
        <v>26000</v>
      </c>
      <c r="J7">
        <v>8.34</v>
      </c>
      <c r="K7">
        <v>60</v>
      </c>
      <c r="L7">
        <v>100</v>
      </c>
      <c r="M7">
        <f>(L7-K7)</f>
        <v>40</v>
      </c>
      <c r="N7">
        <f>(I7*J7*M7)</f>
        <v>8673600</v>
      </c>
      <c r="O7">
        <v>0.75</v>
      </c>
      <c r="P7">
        <f t="shared" si="1"/>
        <v>11564800</v>
      </c>
      <c r="Q7">
        <f>P5-P7</f>
        <v>17347200</v>
      </c>
      <c r="R7">
        <f t="shared" si="2"/>
        <v>1.0000000000000001E-5</v>
      </c>
      <c r="S7">
        <f>R7*Q7</f>
        <v>173.47200000000001</v>
      </c>
      <c r="T7">
        <v>10</v>
      </c>
    </row>
    <row r="8" spans="1:20" x14ac:dyDescent="0.25">
      <c r="A8" t="s">
        <v>16</v>
      </c>
      <c r="B8" t="s">
        <v>18</v>
      </c>
      <c r="C8">
        <v>2</v>
      </c>
      <c r="D8">
        <f>E8/C8</f>
        <v>25</v>
      </c>
      <c r="E8">
        <v>50</v>
      </c>
      <c r="F8">
        <v>25</v>
      </c>
      <c r="G8">
        <v>52</v>
      </c>
      <c r="H8">
        <f>D8*F8*G8</f>
        <v>32500</v>
      </c>
      <c r="I8">
        <f>C8*H8</f>
        <v>65000</v>
      </c>
      <c r="J8">
        <v>8.34</v>
      </c>
      <c r="K8">
        <v>70</v>
      </c>
      <c r="L8">
        <v>100</v>
      </c>
      <c r="M8">
        <f>(L8-K8)</f>
        <v>30</v>
      </c>
      <c r="N8">
        <f>(I8*J8*M8)</f>
        <v>16263000</v>
      </c>
      <c r="O8">
        <v>0.94</v>
      </c>
      <c r="P8">
        <f t="shared" si="1"/>
        <v>17301063.829787236</v>
      </c>
      <c r="Q8">
        <f>P5-P8</f>
        <v>11610936.170212764</v>
      </c>
      <c r="R8">
        <f t="shared" si="2"/>
        <v>1.0000000000000001E-5</v>
      </c>
      <c r="S8">
        <f t="shared" si="3"/>
        <v>116.10936170212766</v>
      </c>
      <c r="T8">
        <v>10</v>
      </c>
    </row>
    <row r="10" spans="1:20" x14ac:dyDescent="0.25">
      <c r="A10" t="s">
        <v>20</v>
      </c>
      <c r="B10">
        <f>N5-N8</f>
        <v>5421000</v>
      </c>
    </row>
    <row r="11" spans="1:20" x14ac:dyDescent="0.25">
      <c r="A11" t="s">
        <v>21</v>
      </c>
      <c r="B11">
        <f>H8-H5</f>
        <v>19500</v>
      </c>
      <c r="C11" t="s">
        <v>24</v>
      </c>
      <c r="D11">
        <f>B11/60</f>
        <v>325</v>
      </c>
      <c r="E11" t="s">
        <v>25</v>
      </c>
    </row>
    <row r="12" spans="1:20" x14ac:dyDescent="0.25">
      <c r="A12" t="s">
        <v>39</v>
      </c>
      <c r="B12">
        <f>(T7*3)/(Q7*R7)*365</f>
        <v>63.122578859988927</v>
      </c>
    </row>
    <row r="13" spans="1:20" x14ac:dyDescent="0.25">
      <c r="A13" t="s">
        <v>40</v>
      </c>
      <c r="B13">
        <f>(T8*3)/(Q8*R8)*365</f>
        <v>94.307640998764924</v>
      </c>
    </row>
    <row r="14" spans="1:20" x14ac:dyDescent="0.25">
      <c r="F14" t="s">
        <v>3</v>
      </c>
    </row>
    <row r="15" spans="1:20" x14ac:dyDescent="0.25">
      <c r="F15" t="s">
        <v>5</v>
      </c>
    </row>
    <row r="17" spans="6:7" x14ac:dyDescent="0.25">
      <c r="F17" t="s">
        <v>6</v>
      </c>
    </row>
    <row r="18" spans="6:7" x14ac:dyDescent="0.25">
      <c r="F18" t="s">
        <v>7</v>
      </c>
      <c r="G18" t="s">
        <v>30</v>
      </c>
    </row>
    <row r="20" spans="6:7" x14ac:dyDescent="0.25">
      <c r="F20" t="s">
        <v>32</v>
      </c>
    </row>
    <row r="21" spans="6:7" x14ac:dyDescent="0.25">
      <c r="F21" t="s">
        <v>31</v>
      </c>
    </row>
    <row r="23" spans="6:7" x14ac:dyDescent="0.25">
      <c r="F23" t="s">
        <v>28</v>
      </c>
    </row>
    <row r="24" spans="6:7" x14ac:dyDescent="0.25">
      <c r="F24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Hambleton</dc:creator>
  <cp:lastModifiedBy>David Hambleton</cp:lastModifiedBy>
  <dcterms:created xsi:type="dcterms:W3CDTF">2014-01-26T06:18:28Z</dcterms:created>
  <dcterms:modified xsi:type="dcterms:W3CDTF">2014-01-26T11:04:34Z</dcterms:modified>
</cp:coreProperties>
</file>